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k 1" sheetId="1" r:id="rId4"/>
  </sheets>
  <definedNames/>
  <calcPr/>
</workbook>
</file>

<file path=xl/sharedStrings.xml><?xml version="1.0" encoding="utf-8"?>
<sst xmlns="http://schemas.openxmlformats.org/spreadsheetml/2006/main" count="115" uniqueCount="105">
  <si>
    <t>Inntekter</t>
  </si>
  <si>
    <t>Deltakere</t>
  </si>
  <si>
    <t>Pris pr stk</t>
  </si>
  <si>
    <t>Deltakere 2025</t>
  </si>
  <si>
    <t>Pris pr stk 2025</t>
  </si>
  <si>
    <t>Budsjett 2025</t>
  </si>
  <si>
    <t>Kontingent</t>
  </si>
  <si>
    <t xml:space="preserve">Offentlig støtte fra </t>
  </si>
  <si>
    <t>Støtte Vikenbur</t>
  </si>
  <si>
    <t>Grønland Bærum Kommune</t>
  </si>
  <si>
    <t>Løvdokken</t>
  </si>
  <si>
    <t>Annen støtte / inntekter</t>
  </si>
  <si>
    <t>Inntekter:</t>
  </si>
  <si>
    <t xml:space="preserve">Bærum Kommune </t>
  </si>
  <si>
    <t xml:space="preserve"> </t>
  </si>
  <si>
    <t>Asker kommune</t>
  </si>
  <si>
    <t>Kretskontingent</t>
  </si>
  <si>
    <t>Studieforbundet Natur og Miljø</t>
  </si>
  <si>
    <t>Offentlig støtte</t>
  </si>
  <si>
    <t>Momskompensasjon</t>
  </si>
  <si>
    <t>Deltagervgifter</t>
  </si>
  <si>
    <t>Andre inntekter</t>
  </si>
  <si>
    <t>Hiorten</t>
  </si>
  <si>
    <t>Kretsbannerkonkurranse</t>
  </si>
  <si>
    <t>Sum Inntekter</t>
  </si>
  <si>
    <t>Bever og småspeidersamling</t>
  </si>
  <si>
    <t>Høstkonkurransen Speidere</t>
  </si>
  <si>
    <t>Kalvøyadagen småspeidere</t>
  </si>
  <si>
    <t>Rover vår-arrangement</t>
  </si>
  <si>
    <t>Rover høst-arrangement</t>
  </si>
  <si>
    <t>Inspirasjonstur peffer</t>
  </si>
  <si>
    <t>1.hjelpskurs vandrerer og rovere</t>
  </si>
  <si>
    <t>Kanotur</t>
  </si>
  <si>
    <t>Strømstøtte</t>
  </si>
  <si>
    <t>Grønland - inntekter</t>
  </si>
  <si>
    <t>Annen driftsrelatert inntekt Grønland</t>
  </si>
  <si>
    <t>-</t>
  </si>
  <si>
    <t>Leikvinjar leieinntekter</t>
  </si>
  <si>
    <t>Totale inntekter</t>
  </si>
  <si>
    <t>Utgifter</t>
  </si>
  <si>
    <t>Drift</t>
  </si>
  <si>
    <t>Lønn Kretssekretær 2x50%</t>
  </si>
  <si>
    <t>Inkl lønn, feriepenger, pensjon, arb.giveravgift,…</t>
  </si>
  <si>
    <t>Utgifter:</t>
  </si>
  <si>
    <t>Reisegodtgjørelser kretsstyret og sekretærer</t>
  </si>
  <si>
    <t xml:space="preserve">Gaver </t>
  </si>
  <si>
    <t>Kretskontoret, administrasjon</t>
  </si>
  <si>
    <t>Arrangementer, buffere</t>
  </si>
  <si>
    <t xml:space="preserve">Kostnader Lokaler </t>
  </si>
  <si>
    <t>Annet</t>
  </si>
  <si>
    <t>Strøm Wøyen</t>
  </si>
  <si>
    <t>Leikvinjar, buffer</t>
  </si>
  <si>
    <t>Strøm Teggern</t>
  </si>
  <si>
    <t>Rengjøring Wøyen</t>
  </si>
  <si>
    <t>Sum Driftskostnader</t>
  </si>
  <si>
    <t xml:space="preserve">Renovasjon Teggern </t>
  </si>
  <si>
    <t>Kontorhold og trykking</t>
  </si>
  <si>
    <t>Renteinntekter:</t>
  </si>
  <si>
    <t>Kontorrekvisita</t>
  </si>
  <si>
    <t>Utstyr og anskaffelser</t>
  </si>
  <si>
    <t>Underskudd inntekter minus utgifter</t>
  </si>
  <si>
    <t>Tele/internett/post/Regnskap/TripleTex</t>
  </si>
  <si>
    <t>Tele/internett/post - Teggern</t>
  </si>
  <si>
    <t>Kontorutstyr, kopimaskin div</t>
  </si>
  <si>
    <t>Honorarer</t>
  </si>
  <si>
    <t>Revisor/regnskapshjelp</t>
  </si>
  <si>
    <t>Reisekostander</t>
  </si>
  <si>
    <t>KL/KS og andre nasjonale samlinger</t>
  </si>
  <si>
    <t>Andre reisekostnader etter søknader</t>
  </si>
  <si>
    <t>Summering drifts og Lønnskostnader</t>
  </si>
  <si>
    <t>Arrangementer</t>
  </si>
  <si>
    <t>NM i Speiding</t>
  </si>
  <si>
    <t>Speiderhytteturen</t>
  </si>
  <si>
    <t>Kretsting og kretsens årsmøte</t>
  </si>
  <si>
    <t>Kretsstyremøter/samlinger</t>
  </si>
  <si>
    <t>Fakkeltog med grøtfest</t>
  </si>
  <si>
    <t>Påskeleir rovere</t>
  </si>
  <si>
    <t>Rovernes lille hemmelighet</t>
  </si>
  <si>
    <t>Peffenes lille hemmelighet</t>
  </si>
  <si>
    <t>Leder kvelder</t>
  </si>
  <si>
    <t>Rovertur vår</t>
  </si>
  <si>
    <t>Peffkurs 1 og 2</t>
  </si>
  <si>
    <t>Ledertrening (Grunntrening)</t>
  </si>
  <si>
    <t xml:space="preserve">1.hjelpskurs </t>
  </si>
  <si>
    <t>Deltakelse Speidertinget</t>
  </si>
  <si>
    <t>Deltakelse Rover/Speiderforum</t>
  </si>
  <si>
    <t>Juleavslutning for gruppeledere/ombud/kretsstyret</t>
  </si>
  <si>
    <t>Sosiale arrangementer</t>
  </si>
  <si>
    <t>Samling under kretskonkurransen</t>
  </si>
  <si>
    <t>Støtte og prosjekt</t>
  </si>
  <si>
    <t>Landsleir 2025 Gjøvik, felles samlinger</t>
  </si>
  <si>
    <t>Andre</t>
  </si>
  <si>
    <t>Markedsføring og profil</t>
  </si>
  <si>
    <t>Kretsstyrets disp</t>
  </si>
  <si>
    <t>Forsikring Stabburet (ikke Leikvinjar/Teggern)</t>
  </si>
  <si>
    <t>Grønland utgifter</t>
  </si>
  <si>
    <t>Leikvinjar driftskostnader</t>
  </si>
  <si>
    <t>Leikvinjar investeringer</t>
  </si>
  <si>
    <t>Summering aktivitetskostnader</t>
  </si>
  <si>
    <t>Totale driftskostnader</t>
  </si>
  <si>
    <t>Driftsresultat</t>
  </si>
  <si>
    <t>Bank og finans</t>
  </si>
  <si>
    <t>Gebyr</t>
  </si>
  <si>
    <t>Renter</t>
  </si>
  <si>
    <t>Resultat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</si>
</sst>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_-;\-* #,##0_-;_-* &quot;-&quot;??_-;_-@"/>
  </numFmts>
  <fonts count="4">
    <font>
      <sz val="10.0"/>
      <color rgb="FF000000"/>
      <name val="Arial"/>
      <scheme val="minor"/>
    </font>
    <font>
      <color theme="1"/>
      <name val="Arial"/>
    </font>
    <font>
      <b/>
      <color theme="1"/>
      <name val="Arial"/>
    </font>
    <font>
      <b/>
      <sz val="11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19">
    <border/>
    <border>
      <left/>
      <right/>
      <top/>
      <bottom/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top style="thin">
        <color rgb="FF000000"/>
      </top>
      <bottom style="thick">
        <color rgb="FF000000"/>
      </bottom>
    </border>
    <border>
      <left/>
      <right/>
      <top style="thin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1" fillId="2" fontId="2" numFmtId="0" xfId="0" applyAlignment="1" applyBorder="1" applyFill="1" applyFont="1">
      <alignment vertical="bottom"/>
    </xf>
    <xf borderId="1" fillId="2" fontId="1" numFmtId="0" xfId="0" applyAlignment="1" applyBorder="1" applyFont="1">
      <alignment vertical="bottom"/>
    </xf>
    <xf borderId="1" fillId="2" fontId="2" numFmtId="164" xfId="0" applyAlignment="1" applyBorder="1" applyFont="1" applyNumberFormat="1">
      <alignment horizontal="center" vertical="bottom"/>
    </xf>
    <xf borderId="0" fillId="0" fontId="1" numFmtId="164" xfId="0" applyAlignment="1" applyFont="1" applyNumberFormat="1">
      <alignment vertical="bottom"/>
    </xf>
    <xf borderId="0" fillId="0" fontId="2" numFmtId="0" xfId="0" applyAlignment="1" applyFont="1">
      <alignment vertical="bottom"/>
    </xf>
    <xf borderId="0" fillId="0" fontId="2" numFmtId="0" xfId="0" applyAlignment="1" applyFont="1">
      <alignment horizontal="right" vertical="bottom"/>
    </xf>
    <xf borderId="0" fillId="0" fontId="2" numFmtId="164" xfId="0" applyAlignment="1" applyFont="1" applyNumberFormat="1">
      <alignment horizontal="center" vertical="bottom"/>
    </xf>
    <xf borderId="1" fillId="3" fontId="2" numFmtId="164" xfId="0" applyAlignment="1" applyBorder="1" applyFill="1" applyFont="1" applyNumberFormat="1">
      <alignment horizontal="center" vertical="bottom"/>
    </xf>
    <xf borderId="1" fillId="3" fontId="1" numFmtId="164" xfId="0" applyAlignment="1" applyBorder="1" applyFont="1" applyNumberFormat="1">
      <alignment vertical="bottom"/>
    </xf>
    <xf borderId="2" fillId="0" fontId="3" numFmtId="0" xfId="0" applyAlignment="1" applyBorder="1" applyFont="1">
      <alignment vertical="bottom"/>
    </xf>
    <xf borderId="3" fillId="0" fontId="1" numFmtId="164" xfId="0" applyAlignment="1" applyBorder="1" applyFont="1" applyNumberFormat="1">
      <alignment vertical="bottom"/>
    </xf>
    <xf borderId="4" fillId="0" fontId="1" numFmtId="0" xfId="0" applyAlignment="1" applyBorder="1" applyFont="1">
      <alignment vertical="bottom"/>
    </xf>
    <xf borderId="5" fillId="0" fontId="1" numFmtId="0" xfId="0" applyAlignment="1" applyBorder="1" applyFont="1">
      <alignment vertical="bottom"/>
    </xf>
    <xf borderId="6" fillId="0" fontId="1" numFmtId="0" xfId="0" applyAlignment="1" applyBorder="1" applyFont="1">
      <alignment vertical="bottom"/>
    </xf>
    <xf borderId="7" fillId="0" fontId="1" numFmtId="0" xfId="0" applyAlignment="1" applyBorder="1" applyFont="1">
      <alignment vertical="bottom"/>
    </xf>
    <xf borderId="6" fillId="0" fontId="1" numFmtId="164" xfId="0" applyAlignment="1" applyBorder="1" applyFont="1" applyNumberFormat="1">
      <alignment horizontal="right" vertical="bottom"/>
    </xf>
    <xf borderId="7" fillId="0" fontId="1" numFmtId="9" xfId="0" applyAlignment="1" applyBorder="1" applyFont="1" applyNumberFormat="1">
      <alignment horizontal="center" vertical="bottom"/>
    </xf>
    <xf borderId="7" fillId="0" fontId="1" numFmtId="9" xfId="0" applyAlignment="1" applyBorder="1" applyFont="1" applyNumberFormat="1">
      <alignment vertical="bottom"/>
    </xf>
    <xf borderId="8" fillId="0" fontId="2" numFmtId="0" xfId="0" applyAlignment="1" applyBorder="1" applyFont="1">
      <alignment vertical="bottom"/>
    </xf>
    <xf borderId="9" fillId="0" fontId="2" numFmtId="164" xfId="0" applyAlignment="1" applyBorder="1" applyFont="1" applyNumberFormat="1">
      <alignment horizontal="right" vertical="bottom"/>
    </xf>
    <xf borderId="10" fillId="0" fontId="2" numFmtId="9" xfId="0" applyAlignment="1" applyBorder="1" applyFont="1" applyNumberFormat="1">
      <alignment horizontal="center" vertical="bottom"/>
    </xf>
    <xf borderId="11" fillId="0" fontId="2" numFmtId="0" xfId="0" applyAlignment="1" applyBorder="1" applyFont="1">
      <alignment vertical="bottom"/>
    </xf>
    <xf borderId="11" fillId="0" fontId="1" numFmtId="0" xfId="0" applyAlignment="1" applyBorder="1" applyFont="1">
      <alignment vertical="bottom"/>
    </xf>
    <xf borderId="11" fillId="0" fontId="1" numFmtId="164" xfId="0" applyAlignment="1" applyBorder="1" applyFont="1" applyNumberFormat="1">
      <alignment vertical="bottom"/>
    </xf>
    <xf borderId="12" fillId="2" fontId="2" numFmtId="164" xfId="0" applyAlignment="1" applyBorder="1" applyFont="1" applyNumberFormat="1">
      <alignment horizontal="center" vertical="bottom"/>
    </xf>
    <xf borderId="1" fillId="2" fontId="1" numFmtId="164" xfId="0" applyAlignment="1" applyBorder="1" applyFont="1" applyNumberFormat="1">
      <alignment vertical="bottom"/>
    </xf>
    <xf borderId="3" fillId="0" fontId="1" numFmtId="0" xfId="0" applyAlignment="1" applyBorder="1" applyFont="1">
      <alignment vertical="bottom"/>
    </xf>
    <xf borderId="0" fillId="0" fontId="2" numFmtId="0" xfId="0" applyAlignment="1" applyFont="1">
      <alignment shrinkToFit="0" vertical="bottom" wrapText="1"/>
    </xf>
    <xf borderId="6" fillId="0" fontId="1" numFmtId="164" xfId="0" applyAlignment="1" applyBorder="1" applyFont="1" applyNumberFormat="1">
      <alignment vertical="bottom"/>
    </xf>
    <xf borderId="5" fillId="0" fontId="2" numFmtId="0" xfId="0" applyAlignment="1" applyBorder="1" applyFont="1">
      <alignment vertical="bottom"/>
    </xf>
    <xf borderId="6" fillId="0" fontId="2" numFmtId="164" xfId="0" applyAlignment="1" applyBorder="1" applyFont="1" applyNumberFormat="1">
      <alignment horizontal="right" vertical="bottom"/>
    </xf>
    <xf borderId="0" fillId="0" fontId="1" numFmtId="9" xfId="0" applyAlignment="1" applyFont="1" applyNumberFormat="1">
      <alignment vertical="bottom"/>
    </xf>
    <xf borderId="8" fillId="0" fontId="1" numFmtId="0" xfId="0" applyAlignment="1" applyBorder="1" applyFont="1">
      <alignment vertical="bottom"/>
    </xf>
    <xf borderId="9" fillId="0" fontId="1" numFmtId="164" xfId="0" applyAlignment="1" applyBorder="1" applyFont="1" applyNumberFormat="1">
      <alignment horizontal="right" vertical="bottom"/>
    </xf>
    <xf borderId="13" fillId="0" fontId="2" numFmtId="0" xfId="0" applyAlignment="1" applyBorder="1" applyFont="1">
      <alignment vertical="bottom"/>
    </xf>
    <xf borderId="14" fillId="0" fontId="2" numFmtId="164" xfId="0" applyAlignment="1" applyBorder="1" applyFont="1" applyNumberFormat="1">
      <alignment horizontal="right" vertical="bottom"/>
    </xf>
    <xf borderId="12" fillId="3" fontId="2" numFmtId="164" xfId="0" applyAlignment="1" applyBorder="1" applyFont="1" applyNumberFormat="1">
      <alignment horizontal="center" vertical="bottom"/>
    </xf>
    <xf borderId="0" fillId="0" fontId="1" numFmtId="0" xfId="0" applyAlignment="1" applyFont="1">
      <alignment horizontal="right" vertical="bottom"/>
    </xf>
    <xf borderId="1" fillId="4" fontId="2" numFmtId="0" xfId="0" applyAlignment="1" applyBorder="1" applyFill="1" applyFont="1">
      <alignment vertical="bottom"/>
    </xf>
    <xf borderId="15" fillId="0" fontId="1" numFmtId="164" xfId="0" applyAlignment="1" applyBorder="1" applyFont="1" applyNumberFormat="1">
      <alignment vertical="bottom"/>
    </xf>
    <xf borderId="16" fillId="2" fontId="2" numFmtId="164" xfId="0" applyAlignment="1" applyBorder="1" applyFont="1" applyNumberFormat="1">
      <alignment horizontal="center" vertical="bottom"/>
    </xf>
    <xf borderId="17" fillId="0" fontId="2" numFmtId="0" xfId="0" applyAlignment="1" applyBorder="1" applyFont="1">
      <alignment vertical="bottom"/>
    </xf>
    <xf borderId="17" fillId="0" fontId="1" numFmtId="164" xfId="0" applyAlignment="1" applyBorder="1" applyFont="1" applyNumberFormat="1">
      <alignment vertical="bottom"/>
    </xf>
    <xf borderId="18" fillId="2" fontId="2" numFmtId="164" xfId="0" applyAlignment="1" applyBorder="1" applyFont="1" applyNumberForma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9" max="9" width="1.88"/>
    <col customWidth="1" min="10" max="10" width="29.75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>
      <c r="A2" s="2" t="s">
        <v>0</v>
      </c>
      <c r="B2" s="3"/>
      <c r="C2" s="3"/>
      <c r="D2" s="2" t="s">
        <v>1</v>
      </c>
      <c r="E2" s="2" t="s">
        <v>2</v>
      </c>
      <c r="F2" s="2" t="s">
        <v>3</v>
      </c>
      <c r="G2" s="4" t="s">
        <v>4</v>
      </c>
      <c r="H2" s="4" t="s">
        <v>5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>
      <c r="A3" s="1"/>
      <c r="B3" s="1"/>
      <c r="C3" s="1"/>
      <c r="D3" s="1"/>
      <c r="E3" s="1"/>
      <c r="F3" s="1"/>
      <c r="G3" s="5"/>
      <c r="H3" s="5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>
      <c r="A4" s="6" t="s">
        <v>6</v>
      </c>
      <c r="B4" s="1"/>
      <c r="C4" s="1"/>
      <c r="D4" s="7">
        <v>1600.0</v>
      </c>
      <c r="E4" s="7">
        <v>300.0</v>
      </c>
      <c r="F4" s="7">
        <v>1500.0</v>
      </c>
      <c r="G4" s="8">
        <v>400.0</v>
      </c>
      <c r="H4" s="9">
        <f>SUM(F4*G4)</f>
        <v>600000</v>
      </c>
      <c r="I4" s="1"/>
      <c r="J4" s="1"/>
      <c r="K4" s="5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>
      <c r="A5" s="6" t="s">
        <v>7</v>
      </c>
      <c r="B5" s="1"/>
      <c r="C5" s="1"/>
      <c r="D5" s="1"/>
      <c r="E5" s="1"/>
      <c r="F5" s="1"/>
      <c r="G5" s="5"/>
      <c r="H5" s="10"/>
      <c r="I5" s="1"/>
      <c r="J5" s="1"/>
      <c r="K5" s="5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>
      <c r="A6" s="1"/>
      <c r="B6" s="1"/>
      <c r="C6" s="6" t="s">
        <v>8</v>
      </c>
      <c r="D6" s="1"/>
      <c r="E6" s="1"/>
      <c r="F6" s="1"/>
      <c r="G6" s="5"/>
      <c r="H6" s="9">
        <v>200000.0</v>
      </c>
      <c r="I6" s="1"/>
      <c r="J6" s="1"/>
      <c r="K6" s="5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>
      <c r="A7" s="1"/>
      <c r="B7" s="1"/>
      <c r="C7" s="6" t="s">
        <v>9</v>
      </c>
      <c r="D7" s="1"/>
      <c r="E7" s="1"/>
      <c r="F7" s="1"/>
      <c r="G7" s="5"/>
      <c r="H7" s="9">
        <v>8000.0</v>
      </c>
      <c r="I7" s="1"/>
      <c r="J7" s="1"/>
      <c r="K7" s="5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>
      <c r="A8" s="1"/>
      <c r="B8" s="1"/>
      <c r="C8" s="6" t="s">
        <v>10</v>
      </c>
      <c r="D8" s="1"/>
      <c r="E8" s="1"/>
      <c r="F8" s="1"/>
      <c r="G8" s="5"/>
      <c r="H8" s="9">
        <v>20000.0</v>
      </c>
      <c r="I8" s="1"/>
      <c r="J8" s="1"/>
      <c r="K8" s="5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>
      <c r="A9" s="1"/>
      <c r="B9" s="1"/>
      <c r="C9" s="6" t="s">
        <v>11</v>
      </c>
      <c r="D9" s="1"/>
      <c r="E9" s="1"/>
      <c r="F9" s="1"/>
      <c r="G9" s="5"/>
      <c r="H9" s="9">
        <v>7000.0</v>
      </c>
      <c r="I9" s="1"/>
      <c r="J9" s="11" t="s">
        <v>12</v>
      </c>
      <c r="K9" s="12"/>
      <c r="L9" s="13"/>
      <c r="M9" s="1"/>
      <c r="N9" s="1"/>
      <c r="O9" s="1"/>
      <c r="P9" s="1"/>
      <c r="Q9" s="1"/>
      <c r="R9" s="1"/>
      <c r="S9" s="1"/>
      <c r="T9" s="1"/>
      <c r="U9" s="1"/>
      <c r="V9" s="1"/>
    </row>
    <row r="10">
      <c r="A10" s="1"/>
      <c r="B10" s="1"/>
      <c r="C10" s="6" t="s">
        <v>13</v>
      </c>
      <c r="D10" s="1"/>
      <c r="E10" s="1"/>
      <c r="F10" s="1"/>
      <c r="G10" s="5"/>
      <c r="H10" s="9">
        <v>10000.0</v>
      </c>
      <c r="I10" s="1"/>
      <c r="J10" s="14"/>
      <c r="K10" s="15"/>
      <c r="L10" s="16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>
      <c r="A11" s="6" t="s">
        <v>14</v>
      </c>
      <c r="B11" s="1"/>
      <c r="C11" s="6" t="s">
        <v>15</v>
      </c>
      <c r="D11" s="1"/>
      <c r="E11" s="1"/>
      <c r="F11" s="1"/>
      <c r="G11" s="5"/>
      <c r="H11" s="9">
        <v>10000.0</v>
      </c>
      <c r="I11" s="1"/>
      <c r="J11" s="14" t="s">
        <v>16</v>
      </c>
      <c r="K11" s="17">
        <f>+H4</f>
        <v>600000</v>
      </c>
      <c r="L11" s="18">
        <f t="shared" ref="L11:L14" si="1">+K11/$K$16</f>
        <v>0.6072874494</v>
      </c>
      <c r="M11" s="1"/>
      <c r="N11" s="1"/>
      <c r="O11" s="1"/>
      <c r="P11" s="1"/>
      <c r="Q11" s="1"/>
      <c r="R11" s="1"/>
      <c r="S11" s="1"/>
      <c r="T11" s="1"/>
      <c r="U11" s="1"/>
      <c r="V11" s="1"/>
    </row>
    <row r="12">
      <c r="A12" s="1"/>
      <c r="B12" s="1"/>
      <c r="C12" s="6" t="s">
        <v>17</v>
      </c>
      <c r="D12" s="1"/>
      <c r="E12" s="1"/>
      <c r="F12" s="1"/>
      <c r="G12" s="5"/>
      <c r="H12" s="9">
        <v>20000.0</v>
      </c>
      <c r="I12" s="1"/>
      <c r="J12" s="14" t="s">
        <v>18</v>
      </c>
      <c r="K12" s="17">
        <f>+SUM(H6:H12)</f>
        <v>275000</v>
      </c>
      <c r="L12" s="18">
        <f t="shared" si="1"/>
        <v>0.278340081</v>
      </c>
      <c r="M12" s="1"/>
      <c r="N12" s="1"/>
      <c r="O12" s="1"/>
      <c r="P12" s="1"/>
      <c r="Q12" s="1"/>
      <c r="R12" s="1"/>
      <c r="S12" s="1"/>
      <c r="T12" s="1"/>
      <c r="U12" s="1"/>
      <c r="V12" s="1"/>
    </row>
    <row r="13">
      <c r="A13" s="1"/>
      <c r="B13" s="1"/>
      <c r="C13" s="1"/>
      <c r="D13" s="1"/>
      <c r="E13" s="1"/>
      <c r="F13" s="1"/>
      <c r="G13" s="5"/>
      <c r="H13" s="10"/>
      <c r="I13" s="1"/>
      <c r="J13" s="14" t="s">
        <v>19</v>
      </c>
      <c r="K13" s="17">
        <f t="shared" ref="K13:K14" si="2">+H27</f>
        <v>100000</v>
      </c>
      <c r="L13" s="18">
        <f t="shared" si="1"/>
        <v>0.1012145749</v>
      </c>
      <c r="M13" s="1"/>
      <c r="N13" s="1"/>
      <c r="O13" s="1"/>
      <c r="P13" s="1"/>
      <c r="Q13" s="1"/>
      <c r="R13" s="1"/>
      <c r="S13" s="1"/>
      <c r="T13" s="1"/>
      <c r="U13" s="1"/>
      <c r="V13" s="1"/>
    </row>
    <row r="14">
      <c r="A14" s="6" t="s">
        <v>20</v>
      </c>
      <c r="B14" s="1"/>
      <c r="C14" s="1"/>
      <c r="D14" s="1"/>
      <c r="E14" s="1"/>
      <c r="F14" s="1"/>
      <c r="G14" s="5"/>
      <c r="H14" s="10"/>
      <c r="I14" s="1"/>
      <c r="J14" s="14" t="s">
        <v>21</v>
      </c>
      <c r="K14" s="17">
        <f t="shared" si="2"/>
        <v>13000</v>
      </c>
      <c r="L14" s="18">
        <f t="shared" si="1"/>
        <v>0.01315789474</v>
      </c>
      <c r="M14" s="1"/>
      <c r="N14" s="1"/>
      <c r="O14" s="1"/>
      <c r="P14" s="1"/>
      <c r="Q14" s="1"/>
      <c r="R14" s="1"/>
      <c r="S14" s="1"/>
      <c r="T14" s="1"/>
      <c r="U14" s="1"/>
      <c r="V14" s="1"/>
    </row>
    <row r="15">
      <c r="A15" s="1"/>
      <c r="B15" s="1"/>
      <c r="C15" s="6" t="s">
        <v>22</v>
      </c>
      <c r="D15" s="1"/>
      <c r="E15" s="1"/>
      <c r="F15" s="1"/>
      <c r="G15" s="8">
        <v>0.0</v>
      </c>
      <c r="H15" s="9">
        <v>0.0</v>
      </c>
      <c r="I15" s="1"/>
      <c r="J15" s="14"/>
      <c r="K15" s="15"/>
      <c r="L15" s="19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>
      <c r="A16" s="1"/>
      <c r="B16" s="1"/>
      <c r="C16" s="6" t="s">
        <v>23</v>
      </c>
      <c r="D16" s="1"/>
      <c r="E16" s="1"/>
      <c r="F16" s="1"/>
      <c r="G16" s="5"/>
      <c r="H16" s="10"/>
      <c r="I16" s="1"/>
      <c r="J16" s="20" t="s">
        <v>24</v>
      </c>
      <c r="K16" s="21">
        <f>SUM(K11:K15)</f>
        <v>988000</v>
      </c>
      <c r="L16" s="22">
        <f>+K16/$K$16</f>
        <v>1</v>
      </c>
      <c r="M16" s="1"/>
      <c r="N16" s="1"/>
      <c r="O16" s="1"/>
      <c r="P16" s="1"/>
      <c r="Q16" s="1"/>
      <c r="R16" s="1"/>
      <c r="S16" s="1"/>
      <c r="T16" s="1"/>
      <c r="U16" s="1"/>
      <c r="V16" s="1"/>
    </row>
    <row r="17">
      <c r="A17" s="1"/>
      <c r="B17" s="1"/>
      <c r="C17" s="6" t="s">
        <v>25</v>
      </c>
      <c r="D17" s="1"/>
      <c r="E17" s="1"/>
      <c r="F17" s="1"/>
      <c r="G17" s="8">
        <v>0.0</v>
      </c>
      <c r="H17" s="9">
        <v>0.0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>
      <c r="A18" s="1"/>
      <c r="B18" s="1"/>
      <c r="C18" s="6" t="s">
        <v>26</v>
      </c>
      <c r="D18" s="1"/>
      <c r="E18" s="1"/>
      <c r="F18" s="1"/>
      <c r="G18" s="5"/>
      <c r="H18" s="10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>
      <c r="A19" s="1"/>
      <c r="B19" s="1"/>
      <c r="C19" s="6" t="s">
        <v>27</v>
      </c>
      <c r="D19" s="1"/>
      <c r="E19" s="1"/>
      <c r="F19" s="1"/>
      <c r="G19" s="8">
        <v>0.0</v>
      </c>
      <c r="H19" s="9">
        <v>0.0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>
      <c r="A20" s="1"/>
      <c r="B20" s="1"/>
      <c r="C20" s="6" t="s">
        <v>28</v>
      </c>
      <c r="D20" s="1"/>
      <c r="E20" s="1"/>
      <c r="F20" s="1"/>
      <c r="G20" s="5"/>
      <c r="H20" s="10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>
      <c r="A21" s="1"/>
      <c r="B21" s="1"/>
      <c r="C21" s="6" t="s">
        <v>29</v>
      </c>
      <c r="D21" s="1"/>
      <c r="E21" s="1"/>
      <c r="F21" s="1"/>
      <c r="G21" s="5"/>
      <c r="H21" s="10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>
      <c r="A22" s="1"/>
      <c r="B22" s="1"/>
      <c r="C22" s="6" t="s">
        <v>30</v>
      </c>
      <c r="D22" s="1"/>
      <c r="E22" s="1"/>
      <c r="F22" s="1"/>
      <c r="G22" s="8">
        <v>0.0</v>
      </c>
      <c r="H22" s="9">
        <v>0.0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>
      <c r="A23" s="1"/>
      <c r="B23" s="1"/>
      <c r="C23" s="6" t="s">
        <v>31</v>
      </c>
      <c r="D23" s="1"/>
      <c r="E23" s="1"/>
      <c r="F23" s="1"/>
      <c r="G23" s="5"/>
      <c r="H23" s="10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>
      <c r="A24" s="1"/>
      <c r="B24" s="1"/>
      <c r="C24" s="6" t="s">
        <v>32</v>
      </c>
      <c r="D24" s="1"/>
      <c r="E24" s="1"/>
      <c r="F24" s="1"/>
      <c r="G24" s="8">
        <v>0.0</v>
      </c>
      <c r="H24" s="9">
        <v>0.0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>
      <c r="A25" s="1"/>
      <c r="B25" s="1"/>
      <c r="C25" s="1"/>
      <c r="D25" s="1"/>
      <c r="E25" s="1"/>
      <c r="F25" s="1"/>
      <c r="G25" s="5"/>
      <c r="H25" s="10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>
      <c r="A26" s="6" t="s">
        <v>21</v>
      </c>
      <c r="B26" s="1"/>
      <c r="C26" s="6" t="s">
        <v>33</v>
      </c>
      <c r="D26" s="1"/>
      <c r="E26" s="1"/>
      <c r="F26" s="1"/>
      <c r="G26" s="5"/>
      <c r="H26" s="10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>
      <c r="A27" s="1"/>
      <c r="B27" s="1"/>
      <c r="C27" s="6" t="s">
        <v>19</v>
      </c>
      <c r="D27" s="1"/>
      <c r="E27" s="1"/>
      <c r="F27" s="1"/>
      <c r="G27" s="5"/>
      <c r="H27" s="9">
        <v>100000.0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>
      <c r="A28" s="1"/>
      <c r="B28" s="1"/>
      <c r="C28" s="6" t="s">
        <v>34</v>
      </c>
      <c r="D28" s="1"/>
      <c r="E28" s="1"/>
      <c r="F28" s="1"/>
      <c r="G28" s="5"/>
      <c r="H28" s="9">
        <v>13000.0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>
      <c r="A29" s="1"/>
      <c r="B29" s="1"/>
      <c r="C29" s="6" t="s">
        <v>35</v>
      </c>
      <c r="D29" s="1"/>
      <c r="E29" s="1"/>
      <c r="F29" s="1"/>
      <c r="G29" s="5"/>
      <c r="H29" s="9" t="s">
        <v>36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>
      <c r="A30" s="1"/>
      <c r="B30" s="1"/>
      <c r="C30" s="6" t="s">
        <v>37</v>
      </c>
      <c r="D30" s="1"/>
      <c r="E30" s="1"/>
      <c r="F30" s="1"/>
      <c r="G30" s="5"/>
      <c r="H30" s="9" t="s">
        <v>36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>
      <c r="A31" s="1"/>
      <c r="B31" s="1"/>
      <c r="C31" s="1"/>
      <c r="D31" s="1"/>
      <c r="E31" s="1"/>
      <c r="F31" s="1"/>
      <c r="G31" s="5"/>
      <c r="H31" s="10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>
      <c r="A32" s="23" t="s">
        <v>38</v>
      </c>
      <c r="B32" s="24"/>
      <c r="C32" s="24"/>
      <c r="D32" s="25"/>
      <c r="E32" s="25"/>
      <c r="F32" s="25"/>
      <c r="G32" s="25"/>
      <c r="H32" s="26">
        <f>SUM(H4:H31)</f>
        <v>988000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>
      <c r="A33" s="1"/>
      <c r="B33" s="1"/>
      <c r="C33" s="1"/>
      <c r="D33" s="5"/>
      <c r="E33" s="5"/>
      <c r="F33" s="5"/>
      <c r="G33" s="5"/>
      <c r="H33" s="27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>
      <c r="A34" s="2" t="s">
        <v>39</v>
      </c>
      <c r="B34" s="3"/>
      <c r="C34" s="3"/>
      <c r="D34" s="1"/>
      <c r="E34" s="1"/>
      <c r="F34" s="1"/>
      <c r="G34" s="5"/>
      <c r="H34" s="27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>
      <c r="A35" s="6" t="s">
        <v>40</v>
      </c>
      <c r="B35" s="1"/>
      <c r="C35" s="1"/>
      <c r="D35" s="1"/>
      <c r="E35" s="1"/>
      <c r="F35" s="1"/>
      <c r="G35" s="5"/>
      <c r="H35" s="1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>
      <c r="A36" s="1"/>
      <c r="B36" s="1"/>
      <c r="C36" s="6" t="s">
        <v>41</v>
      </c>
      <c r="D36" s="1"/>
      <c r="E36" s="1"/>
      <c r="F36" s="1"/>
      <c r="G36" s="5"/>
      <c r="H36" s="9">
        <v>750000.0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>
      <c r="A37" s="1"/>
      <c r="B37" s="1"/>
      <c r="C37" s="6" t="s">
        <v>42</v>
      </c>
      <c r="D37" s="1"/>
      <c r="E37" s="1"/>
      <c r="F37" s="1"/>
      <c r="G37" s="5"/>
      <c r="H37" s="10"/>
      <c r="I37" s="1"/>
      <c r="J37" s="11" t="s">
        <v>43</v>
      </c>
      <c r="K37" s="28"/>
      <c r="L37" s="13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>
      <c r="A38" s="1"/>
      <c r="B38" s="1"/>
      <c r="C38" s="29" t="s">
        <v>44</v>
      </c>
      <c r="D38" s="1"/>
      <c r="E38" s="1"/>
      <c r="F38" s="1"/>
      <c r="G38" s="5"/>
      <c r="H38" s="9">
        <v>12000.0</v>
      </c>
      <c r="I38" s="1"/>
      <c r="J38" s="14"/>
      <c r="K38" s="15"/>
      <c r="L38" s="16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>
      <c r="A39" s="1"/>
      <c r="B39" s="1"/>
      <c r="C39" s="6" t="s">
        <v>45</v>
      </c>
      <c r="D39" s="1"/>
      <c r="E39" s="1"/>
      <c r="F39" s="1"/>
      <c r="G39" s="5"/>
      <c r="H39" s="9">
        <v>4000.0</v>
      </c>
      <c r="I39" s="1"/>
      <c r="J39" s="14" t="s">
        <v>46</v>
      </c>
      <c r="K39" s="17">
        <f>+H60</f>
        <v>880000</v>
      </c>
      <c r="L39" s="18">
        <f t="shared" ref="L39:L42" si="3">+K39/$K$44</f>
        <v>0.8163265306</v>
      </c>
      <c r="M39" s="1"/>
      <c r="N39" s="1"/>
      <c r="O39" s="1"/>
      <c r="P39" s="1"/>
      <c r="Q39" s="1"/>
      <c r="R39" s="1"/>
      <c r="S39" s="1"/>
      <c r="T39" s="1"/>
      <c r="U39" s="1"/>
      <c r="V39" s="1"/>
    </row>
    <row r="40">
      <c r="A40" s="1"/>
      <c r="B40" s="1"/>
      <c r="C40" s="1"/>
      <c r="D40" s="1"/>
      <c r="E40" s="1"/>
      <c r="F40" s="1"/>
      <c r="G40" s="5"/>
      <c r="H40" s="10"/>
      <c r="I40" s="1"/>
      <c r="J40" s="14" t="s">
        <v>47</v>
      </c>
      <c r="K40" s="17">
        <f>+SUM(H63:H87)</f>
        <v>147000</v>
      </c>
      <c r="L40" s="18">
        <f t="shared" si="3"/>
        <v>0.1363636364</v>
      </c>
      <c r="M40" s="1"/>
      <c r="N40" s="1"/>
      <c r="O40" s="1"/>
      <c r="P40" s="1"/>
      <c r="Q40" s="1"/>
      <c r="R40" s="1"/>
      <c r="S40" s="1"/>
      <c r="T40" s="1"/>
      <c r="U40" s="1"/>
      <c r="V40" s="1"/>
    </row>
    <row r="41">
      <c r="A41" s="6" t="s">
        <v>48</v>
      </c>
      <c r="B41" s="1"/>
      <c r="C41" s="1"/>
      <c r="D41" s="1"/>
      <c r="E41" s="1"/>
      <c r="F41" s="1"/>
      <c r="G41" s="5"/>
      <c r="H41" s="10"/>
      <c r="I41" s="1"/>
      <c r="J41" s="14" t="s">
        <v>49</v>
      </c>
      <c r="K41" s="17">
        <f>+SUM(H92:H98)</f>
        <v>51000</v>
      </c>
      <c r="L41" s="18">
        <f t="shared" si="3"/>
        <v>0.04730983302</v>
      </c>
      <c r="M41" s="1"/>
      <c r="N41" s="1"/>
      <c r="O41" s="1"/>
      <c r="P41" s="1"/>
      <c r="Q41" s="1"/>
      <c r="R41" s="1"/>
      <c r="S41" s="1"/>
      <c r="T41" s="1"/>
      <c r="U41" s="1"/>
      <c r="V41" s="1"/>
    </row>
    <row r="42">
      <c r="A42" s="1"/>
      <c r="B42" s="1"/>
      <c r="C42" s="6" t="s">
        <v>50</v>
      </c>
      <c r="D42" s="1"/>
      <c r="E42" s="1"/>
      <c r="F42" s="1"/>
      <c r="G42" s="5"/>
      <c r="H42" s="9">
        <v>20000.0</v>
      </c>
      <c r="I42" s="1"/>
      <c r="J42" s="14" t="s">
        <v>51</v>
      </c>
      <c r="K42" s="30" t="str">
        <f>+H100</f>
        <v/>
      </c>
      <c r="L42" s="18">
        <f t="shared" si="3"/>
        <v>0</v>
      </c>
      <c r="M42" s="1"/>
      <c r="N42" s="1"/>
      <c r="O42" s="1"/>
      <c r="P42" s="1"/>
      <c r="Q42" s="1"/>
      <c r="R42" s="1"/>
      <c r="S42" s="1"/>
      <c r="T42" s="1"/>
      <c r="U42" s="1"/>
      <c r="V42" s="1"/>
    </row>
    <row r="43">
      <c r="A43" s="1"/>
      <c r="B43" s="1"/>
      <c r="C43" s="6" t="s">
        <v>52</v>
      </c>
      <c r="D43" s="1"/>
      <c r="E43" s="1"/>
      <c r="F43" s="1"/>
      <c r="G43" s="5"/>
      <c r="H43" s="9">
        <v>0.0</v>
      </c>
      <c r="I43" s="1"/>
      <c r="J43" s="14"/>
      <c r="K43" s="15"/>
      <c r="L43" s="19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>
      <c r="A44" s="1"/>
      <c r="B44" s="1"/>
      <c r="C44" s="6" t="s">
        <v>53</v>
      </c>
      <c r="D44" s="1"/>
      <c r="E44" s="1"/>
      <c r="F44" s="1"/>
      <c r="G44" s="5"/>
      <c r="H44" s="9">
        <v>3000.0</v>
      </c>
      <c r="I44" s="1"/>
      <c r="J44" s="31" t="s">
        <v>54</v>
      </c>
      <c r="K44" s="32">
        <f>SUM(K39:K43)</f>
        <v>1078000</v>
      </c>
      <c r="L44" s="22">
        <f>+K44/$K$44</f>
        <v>1</v>
      </c>
      <c r="M44" s="1"/>
      <c r="N44" s="1"/>
      <c r="O44" s="1"/>
      <c r="P44" s="1"/>
      <c r="Q44" s="1"/>
      <c r="R44" s="1"/>
      <c r="S44" s="1"/>
      <c r="T44" s="1"/>
      <c r="U44" s="1"/>
      <c r="V44" s="1"/>
    </row>
    <row r="45">
      <c r="A45" s="1"/>
      <c r="B45" s="1"/>
      <c r="C45" s="6" t="s">
        <v>55</v>
      </c>
      <c r="D45" s="1"/>
      <c r="E45" s="1"/>
      <c r="F45" s="1"/>
      <c r="G45" s="5"/>
      <c r="H45" s="9">
        <v>0.0</v>
      </c>
      <c r="I45" s="1"/>
      <c r="J45" s="14"/>
      <c r="K45" s="15"/>
      <c r="L45" s="33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>
      <c r="A46" s="6" t="s">
        <v>56</v>
      </c>
      <c r="B46" s="1"/>
      <c r="C46" s="1"/>
      <c r="D46" s="1"/>
      <c r="E46" s="1"/>
      <c r="F46" s="1"/>
      <c r="G46" s="5"/>
      <c r="H46" s="10"/>
      <c r="I46" s="1"/>
      <c r="J46" s="34" t="s">
        <v>57</v>
      </c>
      <c r="K46" s="35">
        <f>+H110</f>
        <v>40000</v>
      </c>
      <c r="L46" s="33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>
      <c r="A47" s="1"/>
      <c r="B47" s="1"/>
      <c r="C47" s="6" t="s">
        <v>58</v>
      </c>
      <c r="D47" s="1"/>
      <c r="E47" s="1"/>
      <c r="F47" s="1"/>
      <c r="G47" s="5"/>
      <c r="H47" s="9">
        <v>2000.0</v>
      </c>
      <c r="I47" s="1"/>
      <c r="J47" s="1"/>
      <c r="K47" s="1"/>
      <c r="L47" s="33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>
      <c r="A48" s="1"/>
      <c r="B48" s="1"/>
      <c r="C48" s="6" t="s">
        <v>59</v>
      </c>
      <c r="D48" s="1"/>
      <c r="E48" s="1"/>
      <c r="F48" s="1"/>
      <c r="G48" s="5"/>
      <c r="H48" s="9">
        <v>3000.0</v>
      </c>
      <c r="I48" s="1"/>
      <c r="J48" s="36" t="s">
        <v>60</v>
      </c>
      <c r="K48" s="37">
        <f>+K16-K44+K46</f>
        <v>-50000</v>
      </c>
      <c r="L48" s="33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>
      <c r="A49" s="1"/>
      <c r="B49" s="1"/>
      <c r="C49" s="6" t="s">
        <v>61</v>
      </c>
      <c r="D49" s="1"/>
      <c r="E49" s="1"/>
      <c r="F49" s="1"/>
      <c r="G49" s="5"/>
      <c r="H49" s="9">
        <v>25000.0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>
      <c r="A50" s="1"/>
      <c r="B50" s="1"/>
      <c r="C50" s="6" t="s">
        <v>62</v>
      </c>
      <c r="D50" s="1"/>
      <c r="E50" s="1"/>
      <c r="F50" s="1"/>
      <c r="G50" s="5"/>
      <c r="H50" s="9">
        <v>0.0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>
      <c r="A51" s="1"/>
      <c r="B51" s="1"/>
      <c r="C51" s="6" t="s">
        <v>63</v>
      </c>
      <c r="D51" s="1"/>
      <c r="E51" s="1"/>
      <c r="F51" s="1"/>
      <c r="G51" s="5"/>
      <c r="H51" s="9">
        <v>16000.0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>
      <c r="A52" s="1"/>
      <c r="B52" s="1"/>
      <c r="C52" s="1"/>
      <c r="D52" s="1"/>
      <c r="E52" s="1"/>
      <c r="F52" s="1"/>
      <c r="G52" s="5"/>
      <c r="H52" s="10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>
      <c r="A53" s="6" t="s">
        <v>64</v>
      </c>
      <c r="B53" s="1"/>
      <c r="C53" s="1"/>
      <c r="D53" s="1"/>
      <c r="E53" s="1"/>
      <c r="F53" s="1"/>
      <c r="G53" s="5"/>
      <c r="H53" s="10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>
      <c r="A54" s="1"/>
      <c r="B54" s="1"/>
      <c r="C54" s="6" t="s">
        <v>65</v>
      </c>
      <c r="D54" s="1"/>
      <c r="E54" s="1"/>
      <c r="F54" s="1"/>
      <c r="G54" s="5"/>
      <c r="H54" s="9">
        <v>5000.0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>
      <c r="A55" s="1"/>
      <c r="B55" s="1"/>
      <c r="C55" s="1"/>
      <c r="D55" s="1"/>
      <c r="E55" s="1"/>
      <c r="F55" s="1"/>
      <c r="G55" s="5"/>
      <c r="H55" s="10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>
      <c r="A56" s="6" t="s">
        <v>66</v>
      </c>
      <c r="B56" s="1"/>
      <c r="C56" s="1"/>
      <c r="D56" s="1"/>
      <c r="E56" s="1"/>
      <c r="F56" s="1"/>
      <c r="G56" s="5"/>
      <c r="H56" s="10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>
      <c r="A57" s="1"/>
      <c r="B57" s="1"/>
      <c r="C57" s="6" t="s">
        <v>67</v>
      </c>
      <c r="D57" s="1"/>
      <c r="E57" s="1"/>
      <c r="F57" s="1"/>
      <c r="G57" s="5"/>
      <c r="H57" s="9">
        <v>30000.0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>
      <c r="A58" s="1"/>
      <c r="B58" s="1"/>
      <c r="C58" s="6" t="s">
        <v>68</v>
      </c>
      <c r="D58" s="1"/>
      <c r="E58" s="1"/>
      <c r="F58" s="1"/>
      <c r="G58" s="5"/>
      <c r="H58" s="9">
        <v>10000.0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>
      <c r="A59" s="1"/>
      <c r="B59" s="1"/>
      <c r="C59" s="1"/>
      <c r="D59" s="1"/>
      <c r="E59" s="1"/>
      <c r="F59" s="1"/>
      <c r="G59" s="5"/>
      <c r="H59" s="10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>
      <c r="A60" s="23" t="s">
        <v>69</v>
      </c>
      <c r="B60" s="24"/>
      <c r="C60" s="24"/>
      <c r="D60" s="24"/>
      <c r="E60" s="24"/>
      <c r="F60" s="24"/>
      <c r="G60" s="25"/>
      <c r="H60" s="38">
        <f>SUM(H35:H59)</f>
        <v>880000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>
      <c r="A61" s="1"/>
      <c r="B61" s="1"/>
      <c r="C61" s="1"/>
      <c r="D61" s="1"/>
      <c r="E61" s="1"/>
      <c r="F61" s="1"/>
      <c r="G61" s="5"/>
      <c r="H61" s="10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>
      <c r="A62" s="6" t="s">
        <v>70</v>
      </c>
      <c r="B62" s="1"/>
      <c r="C62" s="1"/>
      <c r="D62" s="1"/>
      <c r="E62" s="1"/>
      <c r="F62" s="1"/>
      <c r="G62" s="5"/>
      <c r="H62" s="10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>
      <c r="A63" s="1"/>
      <c r="B63" s="1"/>
      <c r="C63" s="6" t="s">
        <v>22</v>
      </c>
      <c r="D63" s="1"/>
      <c r="E63" s="1"/>
      <c r="F63" s="1"/>
      <c r="G63" s="5"/>
      <c r="H63" s="10"/>
      <c r="I63" s="39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>
      <c r="A64" s="1"/>
      <c r="B64" s="1"/>
      <c r="C64" s="6" t="s">
        <v>23</v>
      </c>
      <c r="D64" s="1"/>
      <c r="E64" s="1"/>
      <c r="F64" s="1"/>
      <c r="G64" s="5"/>
      <c r="H64" s="10"/>
      <c r="I64" s="39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>
      <c r="A65" s="1"/>
      <c r="B65" s="1"/>
      <c r="C65" s="6" t="s">
        <v>71</v>
      </c>
      <c r="D65" s="1"/>
      <c r="E65" s="1"/>
      <c r="F65" s="1"/>
      <c r="G65" s="5"/>
      <c r="H65" s="9">
        <v>30000.0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>
      <c r="A66" s="1"/>
      <c r="B66" s="1"/>
      <c r="C66" s="6" t="s">
        <v>26</v>
      </c>
      <c r="D66" s="1"/>
      <c r="E66" s="1"/>
      <c r="F66" s="1"/>
      <c r="G66" s="5"/>
      <c r="H66" s="10"/>
      <c r="I66" s="39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>
      <c r="A67" s="1"/>
      <c r="B67" s="1"/>
      <c r="C67" s="6" t="s">
        <v>27</v>
      </c>
      <c r="D67" s="1"/>
      <c r="E67" s="1"/>
      <c r="F67" s="1"/>
      <c r="G67" s="5"/>
      <c r="H67" s="10"/>
      <c r="I67" s="39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>
      <c r="A68" s="1"/>
      <c r="B68" s="1"/>
      <c r="C68" s="6" t="s">
        <v>25</v>
      </c>
      <c r="D68" s="1"/>
      <c r="E68" s="1"/>
      <c r="F68" s="1"/>
      <c r="G68" s="5"/>
      <c r="H68" s="10"/>
      <c r="I68" s="39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>
      <c r="A69" s="1"/>
      <c r="B69" s="1"/>
      <c r="C69" s="6" t="s">
        <v>72</v>
      </c>
      <c r="D69" s="1"/>
      <c r="E69" s="1"/>
      <c r="F69" s="1"/>
      <c r="G69" s="5"/>
      <c r="H69" s="9">
        <v>4000.0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>
      <c r="A70" s="1"/>
      <c r="B70" s="1"/>
      <c r="C70" s="6" t="s">
        <v>73</v>
      </c>
      <c r="D70" s="1"/>
      <c r="E70" s="1"/>
      <c r="F70" s="1"/>
      <c r="G70" s="5"/>
      <c r="H70" s="9">
        <v>10000.0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>
      <c r="A71" s="1"/>
      <c r="B71" s="1"/>
      <c r="C71" s="6" t="s">
        <v>74</v>
      </c>
      <c r="D71" s="1"/>
      <c r="E71" s="1"/>
      <c r="F71" s="1"/>
      <c r="G71" s="5"/>
      <c r="H71" s="9">
        <v>10000.0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>
      <c r="A72" s="1"/>
      <c r="B72" s="1"/>
      <c r="C72" s="6" t="s">
        <v>75</v>
      </c>
      <c r="D72" s="1"/>
      <c r="E72" s="1"/>
      <c r="F72" s="1"/>
      <c r="G72" s="5"/>
      <c r="H72" s="9">
        <v>5000.0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>
      <c r="A73" s="1"/>
      <c r="B73" s="1"/>
      <c r="C73" s="6" t="s">
        <v>76</v>
      </c>
      <c r="D73" s="1"/>
      <c r="E73" s="1"/>
      <c r="F73" s="1"/>
      <c r="G73" s="5"/>
      <c r="H73" s="10"/>
      <c r="I73" s="39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>
      <c r="A74" s="1"/>
      <c r="B74" s="1"/>
      <c r="C74" s="6" t="s">
        <v>77</v>
      </c>
      <c r="D74" s="1"/>
      <c r="E74" s="1"/>
      <c r="F74" s="1"/>
      <c r="G74" s="5"/>
      <c r="H74" s="9">
        <v>10000.0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>
      <c r="A75" s="1"/>
      <c r="B75" s="1"/>
      <c r="C75" s="6" t="s">
        <v>78</v>
      </c>
      <c r="D75" s="1"/>
      <c r="E75" s="1"/>
      <c r="F75" s="1"/>
      <c r="G75" s="5"/>
      <c r="H75" s="9">
        <v>20000.0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>
      <c r="A76" s="1"/>
      <c r="B76" s="1"/>
      <c r="C76" s="6" t="s">
        <v>79</v>
      </c>
      <c r="D76" s="1"/>
      <c r="E76" s="1"/>
      <c r="F76" s="1"/>
      <c r="G76" s="5"/>
      <c r="H76" s="9">
        <v>10000.0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>
      <c r="A77" s="1"/>
      <c r="B77" s="1"/>
      <c r="C77" s="6" t="s">
        <v>80</v>
      </c>
      <c r="D77" s="1"/>
      <c r="E77" s="1"/>
      <c r="F77" s="1"/>
      <c r="G77" s="5"/>
      <c r="H77" s="9">
        <v>5000.0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>
      <c r="A78" s="1"/>
      <c r="B78" s="1"/>
      <c r="C78" s="6" t="s">
        <v>29</v>
      </c>
      <c r="D78" s="1"/>
      <c r="E78" s="1"/>
      <c r="F78" s="1"/>
      <c r="G78" s="5"/>
      <c r="H78" s="9">
        <v>5000.0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>
      <c r="A79" s="1"/>
      <c r="B79" s="1"/>
      <c r="C79" s="6" t="s">
        <v>81</v>
      </c>
      <c r="D79" s="1"/>
      <c r="E79" s="1"/>
      <c r="F79" s="1"/>
      <c r="G79" s="5"/>
      <c r="H79" s="9">
        <v>8000.0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>
      <c r="A80" s="1"/>
      <c r="B80" s="1"/>
      <c r="C80" s="6" t="s">
        <v>30</v>
      </c>
      <c r="D80" s="1"/>
      <c r="E80" s="1"/>
      <c r="F80" s="1"/>
      <c r="G80" s="5"/>
      <c r="H80" s="10"/>
      <c r="I80" s="39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>
      <c r="A81" s="1"/>
      <c r="B81" s="1"/>
      <c r="C81" s="6" t="s">
        <v>82</v>
      </c>
      <c r="D81" s="1"/>
      <c r="E81" s="1"/>
      <c r="F81" s="1"/>
      <c r="G81" s="5"/>
      <c r="H81" s="9">
        <v>10000.0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>
      <c r="A82" s="1"/>
      <c r="B82" s="1"/>
      <c r="C82" s="6" t="s">
        <v>83</v>
      </c>
      <c r="D82" s="1"/>
      <c r="E82" s="1"/>
      <c r="F82" s="7">
        <v>50.0</v>
      </c>
      <c r="G82" s="8">
        <v>100.0</v>
      </c>
      <c r="H82" s="9">
        <f>G82*F82</f>
        <v>5000</v>
      </c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>
      <c r="A83" s="1"/>
      <c r="B83" s="1"/>
      <c r="C83" s="40" t="s">
        <v>84</v>
      </c>
      <c r="D83" s="1"/>
      <c r="E83" s="1"/>
      <c r="F83" s="1"/>
      <c r="G83" s="5"/>
      <c r="H83" s="9">
        <v>0.0</v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>
      <c r="A84" s="1"/>
      <c r="B84" s="1"/>
      <c r="C84" s="40" t="s">
        <v>85</v>
      </c>
      <c r="D84" s="1"/>
      <c r="E84" s="1"/>
      <c r="F84" s="1"/>
      <c r="G84" s="5"/>
      <c r="H84" s="9">
        <v>0.0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>
      <c r="A85" s="1"/>
      <c r="B85" s="1"/>
      <c r="C85" s="6" t="s">
        <v>86</v>
      </c>
      <c r="D85" s="1"/>
      <c r="E85" s="1"/>
      <c r="F85" s="1"/>
      <c r="G85" s="5"/>
      <c r="H85" s="9">
        <v>10000.0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>
      <c r="A86" s="6" t="s">
        <v>87</v>
      </c>
      <c r="B86" s="1"/>
      <c r="C86" s="1"/>
      <c r="D86" s="1"/>
      <c r="E86" s="1"/>
      <c r="F86" s="1"/>
      <c r="G86" s="5"/>
      <c r="H86" s="10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>
      <c r="A87" s="1"/>
      <c r="B87" s="1"/>
      <c r="C87" s="6" t="s">
        <v>88</v>
      </c>
      <c r="D87" s="1"/>
      <c r="E87" s="1"/>
      <c r="F87" s="1"/>
      <c r="G87" s="5"/>
      <c r="H87" s="9">
        <v>5000.0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>
      <c r="A88" s="1"/>
      <c r="B88" s="1"/>
      <c r="C88" s="1"/>
      <c r="D88" s="1"/>
      <c r="E88" s="1"/>
      <c r="F88" s="1"/>
      <c r="G88" s="5"/>
      <c r="H88" s="10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>
      <c r="A89" s="1"/>
      <c r="B89" s="1"/>
      <c r="C89" s="1"/>
      <c r="D89" s="1"/>
      <c r="E89" s="1"/>
      <c r="F89" s="1"/>
      <c r="G89" s="5"/>
      <c r="H89" s="10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>
      <c r="A90" s="1"/>
      <c r="B90" s="1"/>
      <c r="C90" s="1"/>
      <c r="D90" s="1"/>
      <c r="E90" s="1"/>
      <c r="F90" s="1"/>
      <c r="G90" s="5"/>
      <c r="H90" s="10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>
      <c r="A91" s="6" t="s">
        <v>89</v>
      </c>
      <c r="B91" s="1"/>
      <c r="C91" s="1"/>
      <c r="D91" s="1"/>
      <c r="E91" s="1"/>
      <c r="F91" s="1"/>
      <c r="G91" s="5"/>
      <c r="H91" s="10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>
      <c r="A92" s="1"/>
      <c r="B92" s="1"/>
      <c r="C92" s="6" t="s">
        <v>90</v>
      </c>
      <c r="D92" s="1"/>
      <c r="E92" s="1"/>
      <c r="F92" s="1"/>
      <c r="G92" s="5"/>
      <c r="H92" s="9">
        <v>15000.0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>
      <c r="A93" s="1"/>
      <c r="B93" s="1"/>
      <c r="C93" s="1"/>
      <c r="D93" s="1"/>
      <c r="E93" s="1"/>
      <c r="F93" s="1"/>
      <c r="G93" s="5"/>
      <c r="H93" s="10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>
      <c r="A94" s="6" t="s">
        <v>91</v>
      </c>
      <c r="B94" s="1"/>
      <c r="C94" s="1"/>
      <c r="D94" s="1"/>
      <c r="E94" s="1"/>
      <c r="F94" s="1"/>
      <c r="G94" s="5"/>
      <c r="H94" s="10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>
      <c r="A95" s="1"/>
      <c r="B95" s="1"/>
      <c r="C95" s="6" t="s">
        <v>92</v>
      </c>
      <c r="D95" s="1"/>
      <c r="E95" s="1"/>
      <c r="F95" s="1"/>
      <c r="G95" s="5"/>
      <c r="H95" s="9">
        <v>5000.0</v>
      </c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>
      <c r="A96" s="1"/>
      <c r="B96" s="1"/>
      <c r="C96" s="6" t="s">
        <v>93</v>
      </c>
      <c r="D96" s="1"/>
      <c r="E96" s="1"/>
      <c r="F96" s="1"/>
      <c r="G96" s="5"/>
      <c r="H96" s="9">
        <v>8000.0</v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>
      <c r="A97" s="1"/>
      <c r="B97" s="1"/>
      <c r="C97" s="6" t="s">
        <v>94</v>
      </c>
      <c r="D97" s="1"/>
      <c r="E97" s="1"/>
      <c r="F97" s="1"/>
      <c r="G97" s="5"/>
      <c r="H97" s="9">
        <v>3000.0</v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>
      <c r="A98" s="1"/>
      <c r="B98" s="1"/>
      <c r="C98" s="6" t="s">
        <v>95</v>
      </c>
      <c r="D98" s="1"/>
      <c r="E98" s="1"/>
      <c r="F98" s="1"/>
      <c r="G98" s="5"/>
      <c r="H98" s="9">
        <v>20000.0</v>
      </c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>
      <c r="A99" s="1"/>
      <c r="B99" s="1"/>
      <c r="C99" s="6" t="s">
        <v>96</v>
      </c>
      <c r="D99" s="1"/>
      <c r="E99" s="1"/>
      <c r="F99" s="1"/>
      <c r="G99" s="5"/>
      <c r="H99" s="10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>
      <c r="A100" s="1"/>
      <c r="B100" s="1"/>
      <c r="C100" s="6" t="s">
        <v>97</v>
      </c>
      <c r="D100" s="1"/>
      <c r="E100" s="1"/>
      <c r="F100" s="1"/>
      <c r="G100" s="5"/>
      <c r="H100" s="10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>
      <c r="A101" s="1"/>
      <c r="B101" s="1"/>
      <c r="C101" s="1"/>
      <c r="D101" s="1"/>
      <c r="E101" s="1"/>
      <c r="F101" s="1"/>
      <c r="G101" s="5"/>
      <c r="H101" s="10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>
      <c r="A102" s="23" t="s">
        <v>98</v>
      </c>
      <c r="B102" s="24"/>
      <c r="C102" s="24"/>
      <c r="D102" s="24"/>
      <c r="E102" s="24"/>
      <c r="F102" s="24"/>
      <c r="G102" s="25"/>
      <c r="H102" s="38">
        <f>SUM(H63:H101)</f>
        <v>198000</v>
      </c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>
      <c r="A103" s="1"/>
      <c r="B103" s="1"/>
      <c r="C103" s="1"/>
      <c r="D103" s="1"/>
      <c r="E103" s="1"/>
      <c r="F103" s="1"/>
      <c r="G103" s="5"/>
      <c r="H103" s="10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>
      <c r="A104" s="1"/>
      <c r="B104" s="1"/>
      <c r="C104" s="1"/>
      <c r="D104" s="1"/>
      <c r="E104" s="1"/>
      <c r="F104" s="1"/>
      <c r="G104" s="5"/>
      <c r="H104" s="10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>
      <c r="A105" s="23" t="s">
        <v>99</v>
      </c>
      <c r="B105" s="24"/>
      <c r="C105" s="24"/>
      <c r="D105" s="25"/>
      <c r="E105" s="25"/>
      <c r="F105" s="25"/>
      <c r="G105" s="25"/>
      <c r="H105" s="26">
        <f>H102+H60</f>
        <v>1078000</v>
      </c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>
      <c r="A106" s="1"/>
      <c r="B106" s="1"/>
      <c r="C106" s="1"/>
      <c r="D106" s="1"/>
      <c r="E106" s="1"/>
      <c r="F106" s="1"/>
      <c r="G106" s="5"/>
      <c r="H106" s="10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>
      <c r="A107" s="1"/>
      <c r="B107" s="1"/>
      <c r="C107" s="23" t="s">
        <v>100</v>
      </c>
      <c r="D107" s="41"/>
      <c r="E107" s="41"/>
      <c r="F107" s="41"/>
      <c r="G107" s="41"/>
      <c r="H107" s="42">
        <f>H32-H105</f>
        <v>-90000</v>
      </c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>
      <c r="A108" s="1"/>
      <c r="B108" s="1"/>
      <c r="C108" s="6" t="s">
        <v>101</v>
      </c>
      <c r="D108" s="1"/>
      <c r="E108" s="1"/>
      <c r="F108" s="1"/>
      <c r="G108" s="5"/>
      <c r="H108" s="10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>
      <c r="A109" s="1"/>
      <c r="B109" s="1"/>
      <c r="C109" s="6" t="s">
        <v>102</v>
      </c>
      <c r="D109" s="1"/>
      <c r="E109" s="1"/>
      <c r="F109" s="1"/>
      <c r="G109" s="5"/>
      <c r="H109" s="10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>
      <c r="A110" s="1"/>
      <c r="B110" s="1"/>
      <c r="C110" s="6" t="s">
        <v>103</v>
      </c>
      <c r="D110" s="1"/>
      <c r="E110" s="1"/>
      <c r="F110" s="1"/>
      <c r="G110" s="5"/>
      <c r="H110" s="9">
        <v>40000.0</v>
      </c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>
      <c r="A111" s="1"/>
      <c r="B111" s="1"/>
      <c r="C111" s="43" t="s">
        <v>104</v>
      </c>
      <c r="D111" s="44"/>
      <c r="E111" s="44"/>
      <c r="F111" s="44"/>
      <c r="G111" s="44"/>
      <c r="H111" s="45">
        <f>+H107+H110</f>
        <v>-50000</v>
      </c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>
      <c r="A113" s="1"/>
      <c r="B113" s="1"/>
      <c r="C113" s="1"/>
      <c r="D113" s="5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>
      <c r="A114" s="1"/>
      <c r="B114" s="5"/>
      <c r="C114" s="5"/>
      <c r="D114" s="1"/>
      <c r="E114" s="1"/>
      <c r="F114" s="1"/>
      <c r="G114" s="5"/>
      <c r="H114" s="5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</sheetData>
  <drawing r:id="rId1"/>
</worksheet>
</file>